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 25.11.2021\"/>
    </mc:Choice>
  </mc:AlternateContent>
  <xr:revisionPtr revIDLastSave="0" documentId="13_ncr:1_{76C5C331-C2F7-4C9A-A073-2C6DA30FAD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кв.смета_13!$A$1:$I$32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C26" i="2" s="1"/>
  <c r="C25" i="2"/>
  <c r="C22" i="2" s="1"/>
  <c r="C21" i="2" s="1"/>
  <c r="C24" i="2"/>
  <c r="C17" i="2"/>
  <c r="C16" i="2" s="1"/>
  <c r="C14" i="2"/>
  <c r="C12" i="2"/>
  <c r="C11" i="2"/>
  <c r="C7" i="2"/>
  <c r="C6" i="2" s="1"/>
  <c r="C29" i="2" l="1"/>
  <c r="D22" i="2"/>
  <c r="B25" i="2"/>
  <c r="B22" i="2" s="1"/>
  <c r="B24" i="2"/>
  <c r="G25" i="2" l="1"/>
  <c r="E25" i="2"/>
  <c r="F25" i="2"/>
  <c r="G28" i="2"/>
  <c r="G27" i="2" s="1"/>
  <c r="G26" i="2" s="1"/>
  <c r="F28" i="2"/>
  <c r="F27" i="2" s="1"/>
  <c r="F26" i="2" s="1"/>
  <c r="E28" i="2"/>
  <c r="E24" i="2"/>
  <c r="F24" i="2"/>
  <c r="G24" i="2"/>
  <c r="B27" i="2"/>
  <c r="D27" i="2"/>
  <c r="D26" i="2" s="1"/>
  <c r="E27" i="2"/>
  <c r="E26" i="2" s="1"/>
  <c r="B26" i="2"/>
  <c r="G9" i="2" l="1"/>
  <c r="F9" i="2"/>
  <c r="E9" i="2"/>
  <c r="D7" i="2"/>
  <c r="B7" i="2"/>
  <c r="G7" i="2" l="1"/>
  <c r="G19" i="2" l="1"/>
  <c r="B17" i="2" l="1"/>
  <c r="D17" i="2"/>
  <c r="G20" i="2" l="1"/>
  <c r="G18" i="2"/>
  <c r="F20" i="2"/>
  <c r="F19" i="2"/>
  <c r="F18" i="2"/>
  <c r="E20" i="2"/>
  <c r="E19" i="2"/>
  <c r="E18" i="2"/>
  <c r="F17" i="2" l="1"/>
  <c r="E17" i="2"/>
  <c r="G23" i="2" l="1"/>
  <c r="F23" i="2"/>
  <c r="F22" i="2" s="1"/>
  <c r="E23" i="2"/>
  <c r="E22" i="2" s="1"/>
  <c r="E13" i="2" l="1"/>
  <c r="E12" i="2" s="1"/>
  <c r="E10" i="2"/>
  <c r="E8" i="2"/>
  <c r="E7" i="2" l="1"/>
  <c r="E16" i="2"/>
  <c r="F16" i="2"/>
  <c r="B16" i="2"/>
  <c r="F13" i="2"/>
  <c r="F12" i="2" s="1"/>
  <c r="G13" i="2"/>
  <c r="D12" i="2"/>
  <c r="B12" i="2"/>
  <c r="B14" i="2"/>
  <c r="B11" i="2" l="1"/>
  <c r="G12" i="2"/>
  <c r="G17" i="2"/>
  <c r="D16" i="2"/>
  <c r="G16" i="2" s="1"/>
  <c r="D21" i="2"/>
  <c r="D14" i="2"/>
  <c r="D11" i="2" s="1"/>
  <c r="D6" i="2"/>
  <c r="D29" i="2" l="1"/>
  <c r="B21" i="2"/>
  <c r="B6" i="2"/>
  <c r="B29" i="2" l="1"/>
  <c r="F8" i="2"/>
  <c r="F10" i="2"/>
  <c r="E14" i="2"/>
  <c r="E11" i="2" s="1"/>
  <c r="F14" i="2"/>
  <c r="F11" i="2" s="1"/>
  <c r="E15" i="2"/>
  <c r="F15" i="2"/>
  <c r="E21" i="2"/>
  <c r="F21" i="2"/>
  <c r="F7" i="2" l="1"/>
  <c r="F6" i="2" s="1"/>
  <c r="F29" i="2" s="1"/>
  <c r="G29" i="2"/>
  <c r="E6" i="2"/>
  <c r="E29" i="2" s="1"/>
  <c r="G10" i="2" l="1"/>
  <c r="G8" i="2"/>
  <c r="G15" i="2"/>
  <c r="G21" i="2" l="1"/>
  <c r="G22" i="2"/>
  <c r="G11" i="2" l="1"/>
  <c r="G14" i="2"/>
  <c r="G6" i="2" l="1"/>
</calcChain>
</file>

<file path=xl/sharedStrings.xml><?xml version="1.0" encoding="utf-8"?>
<sst xmlns="http://schemas.openxmlformats.org/spreadsheetml/2006/main" count="41" uniqueCount="41">
  <si>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</si>
  <si>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</si>
  <si>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</si>
  <si>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</si>
  <si>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</si>
  <si>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</si>
  <si>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</si>
  <si>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</si>
  <si>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</si>
  <si>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</si>
  <si>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</si>
  <si>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</si>
  <si>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</si>
  <si>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</si>
  <si>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</si>
  <si>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</si>
  <si>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</si>
  <si>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</si>
  <si>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</si>
  <si>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</si>
  <si>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</si>
  <si>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</si>
  <si>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</si>
  <si>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</si>
  <si>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и оплачены в полном объеме.</t>
    </r>
  </si>
  <si>
    <t>Региональный проект "Комплексная система обращения с твердыми коммунальными отходами"</t>
  </si>
  <si>
    <t>063G252690;Государственная поддержка закупки контейнеров для раздельного накопления твердых коммунальных отходов</t>
  </si>
  <si>
    <t>Национальный проект 'Экология'</t>
  </si>
  <si>
    <t>В ноябре 2021 года выплаты не производились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</si>
  <si>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 На 06 декабря 2021 года назначено судебное заседание по вопросу оплаты выполненных работ на сумму 3834230,00 рублей.</t>
  </si>
  <si>
    <t>По состоянию на 12.11.2021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За счет средств местного бюджета дополнительно выделенно 7 722 964,51 рублей. Срок выполнения работ-с 30.08.2021 по 15.11.2021. Процент выполнения работ составил  80%.</t>
  </si>
  <si>
    <t>Кассовый расход на 18.11.2021 года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</si>
  <si>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Работы выполнены и оплачены в полном объеме.</t>
    </r>
  </si>
  <si>
    <t>Кассовый расход на 25.11.2021 года</t>
  </si>
  <si>
    <t>Кассовый расход с 18.11.2021 года по 25.11.2021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</si>
  <si>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25 ноября 2021 года</t>
  </si>
  <si>
    <t>По состоянию на 25.11.2021 года численность получателей составила 458 человек</t>
  </si>
  <si>
    <t>По состоянию на 25.11.2021 года численность получателей составила 323 человек</t>
  </si>
  <si>
    <t xml:space="preserve"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25.11.2021 произведена выплата заработной платы и начислений в сумме 4048948,78 рублей, прочие работы, услуги-36788,00 рублей. Приобретены ноутбук, принтер, компьютер, МФУ в сумме 224 300,00 рублей, канцелярские товары-11248,57 рублей, 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</si>
  <si>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12.11.2021 заключены муниципальные контракты: на проведение ремонта спортивного зала с ООО "Атлант", срок выполнения работ - с 01.04.2021 по 30.05.2021  (по состоянию на 25.11.2021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</si>
  <si>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 xml:space="preserve">: заключен муниципальный контракт от 23.11.2020 №1118-ЭА, подрядчик-ООО "Капитал", срок выполнения работ-до 31.08.2021. Работы выполнены и оплачены  в полном объеме.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</si>
</sst>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7" fontId="2" fillId="0" borderId="2" xfId="1" applyNumberFormat="1" applyFont="1" applyFill="1" applyBorder="1" applyAlignment="1" applyProtection="1">
      <protection hidden="1"/>
    </xf>
    <xf numFmtId="10" fontId="2" fillId="0" borderId="2" xfId="1" applyNumberFormat="1" applyFont="1" applyFill="1" applyBorder="1" applyAlignment="1" applyProtection="1">
      <protection hidden="1"/>
    </xf>
    <xf numFmtId="4" fontId="3" fillId="0" borderId="4" xfId="1" applyNumberFormat="1" applyFont="1" applyFill="1" applyBorder="1" applyAlignment="1" applyProtection="1">
      <protection hidden="1"/>
    </xf>
    <xf numFmtId="4" fontId="2" fillId="0" borderId="4" xfId="1" applyNumberFormat="1" applyFont="1" applyFill="1" applyBorder="1" applyAlignment="1" applyProtection="1">
      <protection hidden="1"/>
    </xf>
    <xf numFmtId="10" fontId="2" fillId="0" borderId="4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166" fontId="2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" xfId="1" applyNumberFormat="1" applyFont="1" applyFill="1" applyBorder="1" applyAlignment="1" applyProtection="1">
      <alignment vertical="center" wrapText="1"/>
      <protection hidden="1"/>
    </xf>
    <xf numFmtId="166" fontId="2" fillId="0" borderId="3" xfId="1" applyNumberFormat="1" applyFont="1" applyFill="1" applyBorder="1" applyAlignment="1" applyProtection="1">
      <alignment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view="pageBreakPreview" zoomScale="50" zoomScaleNormal="30" zoomScaleSheetLayoutView="50" workbookViewId="0">
      <selection activeCell="D22" sqref="D22"/>
    </sheetView>
  </sheetViews>
  <sheetFormatPr defaultColWidth="9.140625" defaultRowHeight="26.25" x14ac:dyDescent="0.4"/>
  <cols>
    <col min="1" max="1" width="62.28515625" style="1" customWidth="1"/>
    <col min="2" max="2" width="27.7109375" style="1" customWidth="1"/>
    <col min="3" max="3" width="27.28515625" style="1" customWidth="1"/>
    <col min="4" max="4" width="27.7109375" style="1" customWidth="1"/>
    <col min="5" max="5" width="28.140625" style="1" customWidth="1"/>
    <col min="6" max="6" width="26.7109375" style="1" customWidth="1"/>
    <col min="7" max="7" width="16.7109375" style="1" customWidth="1"/>
    <col min="8" max="8" width="40.42578125" style="1" customWidth="1"/>
    <col min="9" max="9" width="80.5703125" style="1" customWidth="1"/>
    <col min="10" max="10" width="99.7109375" style="1" customWidth="1"/>
    <col min="11" max="11" width="48" style="1" customWidth="1"/>
    <col min="12" max="203" width="9.140625" style="1" customWidth="1"/>
    <col min="204" max="16384" width="9.140625" style="1"/>
  </cols>
  <sheetData>
    <row r="1" spans="1:11" ht="33.75" customHeight="1" x14ac:dyDescent="0.4">
      <c r="A1" s="47" t="s">
        <v>35</v>
      </c>
      <c r="B1" s="47"/>
      <c r="C1" s="47"/>
      <c r="D1" s="47"/>
      <c r="E1" s="47"/>
      <c r="F1" s="47"/>
      <c r="G1" s="47"/>
      <c r="H1" s="47"/>
      <c r="I1" s="47"/>
    </row>
    <row r="2" spans="1:11" ht="22.5" hidden="1" customHeight="1" x14ac:dyDescent="0.4">
      <c r="A2" s="47"/>
      <c r="B2" s="47"/>
      <c r="C2" s="47"/>
      <c r="D2" s="47"/>
      <c r="E2" s="47"/>
      <c r="F2" s="47"/>
      <c r="G2" s="47"/>
      <c r="H2" s="47"/>
      <c r="I2" s="47"/>
    </row>
    <row r="3" spans="1:11" ht="16.5" customHeight="1" x14ac:dyDescent="0.4">
      <c r="A3" s="9"/>
      <c r="B3" s="2"/>
      <c r="C3" s="2"/>
      <c r="D3" s="2"/>
      <c r="E3" s="2"/>
      <c r="F3" s="2"/>
      <c r="G3" s="10"/>
      <c r="H3" s="10"/>
      <c r="I3" s="10" t="s">
        <v>8</v>
      </c>
    </row>
    <row r="4" spans="1:11" ht="135.75" customHeight="1" x14ac:dyDescent="0.4">
      <c r="A4" s="11"/>
      <c r="B4" s="8" t="s">
        <v>10</v>
      </c>
      <c r="C4" s="8" t="s">
        <v>31</v>
      </c>
      <c r="D4" s="8" t="s">
        <v>33</v>
      </c>
      <c r="E4" s="8" t="s">
        <v>34</v>
      </c>
      <c r="F4" s="8" t="s">
        <v>7</v>
      </c>
      <c r="G4" s="8" t="s">
        <v>0</v>
      </c>
      <c r="H4" s="48" t="s">
        <v>9</v>
      </c>
      <c r="I4" s="49"/>
    </row>
    <row r="5" spans="1:11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50">
        <v>8</v>
      </c>
      <c r="I5" s="51"/>
    </row>
    <row r="6" spans="1:11" ht="51.75" x14ac:dyDescent="0.4">
      <c r="A6" s="13" t="s">
        <v>1</v>
      </c>
      <c r="B6" s="34">
        <f>B7</f>
        <v>134315598.13</v>
      </c>
      <c r="C6" s="34">
        <f t="shared" ref="C6:E6" si="0">C7</f>
        <v>122034846.8</v>
      </c>
      <c r="D6" s="34">
        <f t="shared" si="0"/>
        <v>122949207.37</v>
      </c>
      <c r="E6" s="34">
        <f t="shared" si="0"/>
        <v>914360.57000000402</v>
      </c>
      <c r="F6" s="34">
        <f>F7</f>
        <v>11366390.759999992</v>
      </c>
      <c r="G6" s="35">
        <f t="shared" ref="G6:G29" si="1">D6/B6</f>
        <v>0.91537549682800945</v>
      </c>
      <c r="H6" s="52"/>
      <c r="I6" s="53"/>
    </row>
    <row r="7" spans="1:11" ht="77.25" x14ac:dyDescent="0.4">
      <c r="A7" s="13" t="s">
        <v>2</v>
      </c>
      <c r="B7" s="34">
        <f>B8+B10+B9</f>
        <v>134315598.13</v>
      </c>
      <c r="C7" s="34">
        <f t="shared" ref="C7" si="2">C8+C10+C9</f>
        <v>122034846.8</v>
      </c>
      <c r="D7" s="34">
        <f t="shared" ref="D7" si="3">D8+D10+D9</f>
        <v>122949207.37</v>
      </c>
      <c r="E7" s="34">
        <f>E8+E10+E9</f>
        <v>914360.57000000402</v>
      </c>
      <c r="F7" s="34">
        <f>F8+F10+F9</f>
        <v>11366390.759999992</v>
      </c>
      <c r="G7" s="35">
        <f>D7/B7</f>
        <v>0.91537549682800945</v>
      </c>
      <c r="H7" s="52"/>
      <c r="I7" s="53"/>
    </row>
    <row r="8" spans="1:11" ht="128.25" customHeight="1" x14ac:dyDescent="0.4">
      <c r="A8" s="14" t="s">
        <v>13</v>
      </c>
      <c r="B8" s="15">
        <v>61595626.159999996</v>
      </c>
      <c r="C8" s="15">
        <v>61595626.030000001</v>
      </c>
      <c r="D8" s="15">
        <v>61595626.030000001</v>
      </c>
      <c r="E8" s="36">
        <f>D8-C8</f>
        <v>0</v>
      </c>
      <c r="F8" s="36">
        <f>B8-D8</f>
        <v>0.12999999523162842</v>
      </c>
      <c r="G8" s="33">
        <f t="shared" si="1"/>
        <v>0.99999999788946059</v>
      </c>
      <c r="H8" s="56" t="s">
        <v>28</v>
      </c>
      <c r="I8" s="57"/>
      <c r="J8" s="56"/>
      <c r="K8" s="57"/>
    </row>
    <row r="9" spans="1:11" ht="157.5" x14ac:dyDescent="0.4">
      <c r="A9" s="14" t="s">
        <v>23</v>
      </c>
      <c r="B9" s="15">
        <v>17675801.969999999</v>
      </c>
      <c r="C9" s="15">
        <v>10440947.83</v>
      </c>
      <c r="D9" s="15">
        <v>10934344.67</v>
      </c>
      <c r="E9" s="36">
        <f>D9-C9</f>
        <v>493396.83999999985</v>
      </c>
      <c r="F9" s="36">
        <f>B9-D9</f>
        <v>6741457.2999999989</v>
      </c>
      <c r="G9" s="33">
        <f t="shared" si="1"/>
        <v>0.61860529375460072</v>
      </c>
      <c r="H9" s="56" t="s">
        <v>36</v>
      </c>
      <c r="I9" s="57"/>
      <c r="J9" s="27"/>
      <c r="K9" s="28"/>
    </row>
    <row r="10" spans="1:11" ht="88.5" customHeight="1" x14ac:dyDescent="0.4">
      <c r="A10" s="14" t="s">
        <v>14</v>
      </c>
      <c r="B10" s="15">
        <v>55044170</v>
      </c>
      <c r="C10" s="15">
        <v>49998272.939999998</v>
      </c>
      <c r="D10" s="15">
        <v>50419236.670000002</v>
      </c>
      <c r="E10" s="36">
        <f>D10-C10</f>
        <v>420963.73000000417</v>
      </c>
      <c r="F10" s="36">
        <f>B10-D10</f>
        <v>4624933.3299999982</v>
      </c>
      <c r="G10" s="33">
        <f t="shared" si="1"/>
        <v>0.91597778057149382</v>
      </c>
      <c r="H10" s="56" t="s">
        <v>37</v>
      </c>
      <c r="I10" s="57"/>
      <c r="J10" s="56"/>
      <c r="K10" s="57"/>
    </row>
    <row r="11" spans="1:11" ht="51.75" x14ac:dyDescent="0.4">
      <c r="A11" s="13" t="s">
        <v>4</v>
      </c>
      <c r="B11" s="16">
        <f>B12+B14</f>
        <v>8911822.870000001</v>
      </c>
      <c r="C11" s="16">
        <f>C12+C14</f>
        <v>6146716.3499999996</v>
      </c>
      <c r="D11" s="16">
        <f>D12+D14</f>
        <v>6403651.3399999999</v>
      </c>
      <c r="E11" s="16">
        <f>E12+E14</f>
        <v>256934.99000000022</v>
      </c>
      <c r="F11" s="16">
        <f t="shared" ref="F11" si="4">F12+F14</f>
        <v>2508171.5300000003</v>
      </c>
      <c r="G11" s="35">
        <f t="shared" si="1"/>
        <v>0.71855684672063047</v>
      </c>
      <c r="H11" s="54"/>
      <c r="I11" s="55"/>
    </row>
    <row r="12" spans="1:11" ht="51.75" x14ac:dyDescent="0.4">
      <c r="A12" s="17" t="s">
        <v>15</v>
      </c>
      <c r="B12" s="16">
        <f>B13</f>
        <v>7086391.8700000001</v>
      </c>
      <c r="C12" s="16">
        <f t="shared" ref="C12:F12" si="5">C13</f>
        <v>4321285.3499999996</v>
      </c>
      <c r="D12" s="16">
        <f t="shared" si="5"/>
        <v>4578220.34</v>
      </c>
      <c r="E12" s="16">
        <f>E13</f>
        <v>256934.99000000022</v>
      </c>
      <c r="F12" s="16">
        <f t="shared" si="5"/>
        <v>2508171.5300000003</v>
      </c>
      <c r="G12" s="35">
        <f t="shared" si="1"/>
        <v>0.64605802557740855</v>
      </c>
      <c r="H12" s="54"/>
      <c r="I12" s="55"/>
    </row>
    <row r="13" spans="1:11" ht="300" customHeight="1" x14ac:dyDescent="0.4">
      <c r="A13" s="18" t="s">
        <v>16</v>
      </c>
      <c r="B13" s="19">
        <v>7086391.8700000001</v>
      </c>
      <c r="C13" s="19">
        <v>4321285.3499999996</v>
      </c>
      <c r="D13" s="19">
        <v>4578220.34</v>
      </c>
      <c r="E13" s="36">
        <f>D13-C13</f>
        <v>256934.99000000022</v>
      </c>
      <c r="F13" s="19">
        <f>B13-D13</f>
        <v>2508171.5300000003</v>
      </c>
      <c r="G13" s="33">
        <f t="shared" si="1"/>
        <v>0.64605802557740855</v>
      </c>
      <c r="H13" s="56" t="s">
        <v>38</v>
      </c>
      <c r="I13" s="57"/>
    </row>
    <row r="14" spans="1:11" ht="51.75" x14ac:dyDescent="0.4">
      <c r="A14" s="17" t="s">
        <v>3</v>
      </c>
      <c r="B14" s="16">
        <f>B15</f>
        <v>1825431</v>
      </c>
      <c r="C14" s="16">
        <f t="shared" ref="C14:D14" si="6">C15</f>
        <v>1825431</v>
      </c>
      <c r="D14" s="16">
        <f t="shared" si="6"/>
        <v>1825431</v>
      </c>
      <c r="E14" s="34">
        <f>D14-C14</f>
        <v>0</v>
      </c>
      <c r="F14" s="34">
        <f>B14-D14</f>
        <v>0</v>
      </c>
      <c r="G14" s="35">
        <f t="shared" si="1"/>
        <v>1</v>
      </c>
      <c r="H14" s="54"/>
      <c r="I14" s="55"/>
    </row>
    <row r="15" spans="1:11" ht="316.5" customHeight="1" x14ac:dyDescent="0.4">
      <c r="A15" s="24" t="s">
        <v>11</v>
      </c>
      <c r="B15" s="37">
        <v>1825431</v>
      </c>
      <c r="C15" s="37">
        <v>1825431</v>
      </c>
      <c r="D15" s="37">
        <v>1825431</v>
      </c>
      <c r="E15" s="38">
        <f>D15-C15</f>
        <v>0</v>
      </c>
      <c r="F15" s="38">
        <f>B15-D15</f>
        <v>0</v>
      </c>
      <c r="G15" s="39">
        <f t="shared" si="1"/>
        <v>1</v>
      </c>
      <c r="H15" s="58" t="s">
        <v>39</v>
      </c>
      <c r="I15" s="59"/>
    </row>
    <row r="16" spans="1:11" ht="51.75" x14ac:dyDescent="0.4">
      <c r="A16" s="13" t="s">
        <v>18</v>
      </c>
      <c r="B16" s="20">
        <f>B17</f>
        <v>30577740</v>
      </c>
      <c r="C16" s="20">
        <f t="shared" ref="C16:F16" si="7">C17</f>
        <v>30127162.899999999</v>
      </c>
      <c r="D16" s="20">
        <f t="shared" si="7"/>
        <v>30577740</v>
      </c>
      <c r="E16" s="20">
        <f t="shared" si="7"/>
        <v>450577.09999999963</v>
      </c>
      <c r="F16" s="20">
        <f t="shared" si="7"/>
        <v>0</v>
      </c>
      <c r="G16" s="35">
        <f t="shared" si="1"/>
        <v>1</v>
      </c>
      <c r="H16" s="54"/>
      <c r="I16" s="55"/>
    </row>
    <row r="17" spans="1:11" ht="51.75" x14ac:dyDescent="0.4">
      <c r="A17" s="21" t="s">
        <v>17</v>
      </c>
      <c r="B17" s="20">
        <f>B18+B19+B20</f>
        <v>30577740</v>
      </c>
      <c r="C17" s="20">
        <f>C18+C19+C20</f>
        <v>30127162.899999999</v>
      </c>
      <c r="D17" s="20">
        <f>D18+D19+D20</f>
        <v>30577740</v>
      </c>
      <c r="E17" s="20">
        <f>E18+E19+E20</f>
        <v>450577.09999999963</v>
      </c>
      <c r="F17" s="20">
        <f>F18+F19+F20</f>
        <v>0</v>
      </c>
      <c r="G17" s="35">
        <f t="shared" si="1"/>
        <v>1</v>
      </c>
      <c r="H17" s="54"/>
      <c r="I17" s="55"/>
    </row>
    <row r="18" spans="1:11" ht="138.75" customHeight="1" x14ac:dyDescent="0.4">
      <c r="A18" s="45" t="s">
        <v>19</v>
      </c>
      <c r="B18" s="15">
        <v>11252940</v>
      </c>
      <c r="C18" s="15">
        <v>11252940</v>
      </c>
      <c r="D18" s="15">
        <v>11252940</v>
      </c>
      <c r="E18" s="36">
        <f>D18-C18</f>
        <v>0</v>
      </c>
      <c r="F18" s="36">
        <f>B18-D18</f>
        <v>0</v>
      </c>
      <c r="G18" s="33">
        <f>D18/B18</f>
        <v>1</v>
      </c>
      <c r="H18" s="60" t="s">
        <v>24</v>
      </c>
      <c r="I18" s="61"/>
      <c r="J18" s="3"/>
      <c r="K18" s="3"/>
    </row>
    <row r="19" spans="1:11" ht="159.75" customHeight="1" x14ac:dyDescent="0.4">
      <c r="A19" s="46"/>
      <c r="B19" s="15">
        <v>14800190</v>
      </c>
      <c r="C19" s="15">
        <v>14349612.9</v>
      </c>
      <c r="D19" s="15">
        <v>14800190</v>
      </c>
      <c r="E19" s="38">
        <f>D19-C19</f>
        <v>450577.09999999963</v>
      </c>
      <c r="F19" s="36">
        <f>B19-D19</f>
        <v>0</v>
      </c>
      <c r="G19" s="33">
        <f>D19/B19</f>
        <v>1</v>
      </c>
      <c r="H19" s="60" t="s">
        <v>40</v>
      </c>
      <c r="I19" s="61"/>
      <c r="J19" s="4"/>
      <c r="K19" s="4"/>
    </row>
    <row r="20" spans="1:11" ht="137.25" customHeight="1" x14ac:dyDescent="0.4">
      <c r="A20" s="46"/>
      <c r="B20" s="15">
        <v>4524610</v>
      </c>
      <c r="C20" s="15">
        <v>4524610</v>
      </c>
      <c r="D20" s="15">
        <v>4524610</v>
      </c>
      <c r="E20" s="36">
        <f>D20-C20</f>
        <v>0</v>
      </c>
      <c r="F20" s="36">
        <f>B20-D20</f>
        <v>0</v>
      </c>
      <c r="G20" s="33">
        <f>D20/B20</f>
        <v>1</v>
      </c>
      <c r="H20" s="58" t="s">
        <v>32</v>
      </c>
      <c r="I20" s="59"/>
      <c r="J20" s="4"/>
      <c r="K20" s="4"/>
    </row>
    <row r="21" spans="1:11" ht="51.75" x14ac:dyDescent="0.4">
      <c r="A21" s="13" t="s">
        <v>5</v>
      </c>
      <c r="B21" s="16">
        <f>B22</f>
        <v>51948545.949999996</v>
      </c>
      <c r="C21" s="16">
        <f t="shared" ref="C21:D21" si="8">C22</f>
        <v>20953921.800000001</v>
      </c>
      <c r="D21" s="16">
        <f t="shared" si="8"/>
        <v>31657377.800000001</v>
      </c>
      <c r="E21" s="34">
        <f>D21-C21</f>
        <v>10703456</v>
      </c>
      <c r="F21" s="16">
        <f>F22</f>
        <v>20291168.149999999</v>
      </c>
      <c r="G21" s="35">
        <f t="shared" si="1"/>
        <v>0.60939872754994795</v>
      </c>
      <c r="H21" s="52"/>
      <c r="I21" s="53"/>
    </row>
    <row r="22" spans="1:11" ht="77.25" x14ac:dyDescent="0.4">
      <c r="A22" s="17" t="s">
        <v>6</v>
      </c>
      <c r="B22" s="16">
        <f>SUM(B23:B25)</f>
        <v>51948545.949999996</v>
      </c>
      <c r="C22" s="16">
        <f t="shared" ref="C22" si="9">SUM(C23:C25)</f>
        <v>20953921.800000001</v>
      </c>
      <c r="D22" s="16">
        <f t="shared" ref="D22:F22" si="10">SUM(D23:D25)</f>
        <v>31657377.800000001</v>
      </c>
      <c r="E22" s="16">
        <f t="shared" si="10"/>
        <v>10703456</v>
      </c>
      <c r="F22" s="16">
        <f t="shared" si="10"/>
        <v>20291168.149999999</v>
      </c>
      <c r="G22" s="35">
        <f t="shared" si="1"/>
        <v>0.60939872754994795</v>
      </c>
      <c r="H22" s="54"/>
      <c r="I22" s="55"/>
    </row>
    <row r="23" spans="1:11" ht="105" x14ac:dyDescent="0.4">
      <c r="A23" s="22" t="s">
        <v>20</v>
      </c>
      <c r="B23" s="19">
        <v>1033500</v>
      </c>
      <c r="C23" s="19">
        <v>728760</v>
      </c>
      <c r="D23" s="19">
        <v>959655</v>
      </c>
      <c r="E23" s="19">
        <f>D23-C23</f>
        <v>230895</v>
      </c>
      <c r="F23" s="19">
        <f>B23-D23</f>
        <v>73845</v>
      </c>
      <c r="G23" s="33">
        <f t="shared" si="1"/>
        <v>0.9285486211901306</v>
      </c>
      <c r="H23" s="62"/>
      <c r="I23" s="63"/>
    </row>
    <row r="24" spans="1:11" ht="174.75" customHeight="1" x14ac:dyDescent="0.4">
      <c r="A24" s="44" t="s">
        <v>12</v>
      </c>
      <c r="B24" s="19">
        <f>1321513.52+27533233.83+7722927.16</f>
        <v>36577674.509999998</v>
      </c>
      <c r="C24" s="19">
        <f>12200+12187800</f>
        <v>12200000</v>
      </c>
      <c r="D24" s="19">
        <v>21171511</v>
      </c>
      <c r="E24" s="19">
        <f>D24-C24</f>
        <v>8971511</v>
      </c>
      <c r="F24" s="19">
        <f>B24-D24</f>
        <v>15406163.509999998</v>
      </c>
      <c r="G24" s="33">
        <f>D24/B24</f>
        <v>0.57880965052089095</v>
      </c>
      <c r="H24" s="64" t="s">
        <v>30</v>
      </c>
      <c r="I24" s="64"/>
    </row>
    <row r="25" spans="1:11" ht="384" customHeight="1" x14ac:dyDescent="0.4">
      <c r="A25" s="44"/>
      <c r="B25" s="19">
        <f>349213+3834230+9985503.15+150000+18425.29</f>
        <v>14337371.439999999</v>
      </c>
      <c r="C25" s="19">
        <f>7507523.51+18425.29+150000+349213</f>
        <v>8025161.7999999998</v>
      </c>
      <c r="D25" s="19">
        <v>9526211.8000000007</v>
      </c>
      <c r="E25" s="19">
        <f>D25-C25</f>
        <v>1501050.0000000009</v>
      </c>
      <c r="F25" s="19">
        <f>B25-D25</f>
        <v>4811159.6399999987</v>
      </c>
      <c r="G25" s="33">
        <f>D25/B25</f>
        <v>0.66443223849405975</v>
      </c>
      <c r="H25" s="65" t="s">
        <v>29</v>
      </c>
      <c r="I25" s="65"/>
    </row>
    <row r="26" spans="1:11" ht="51.75" x14ac:dyDescent="0.4">
      <c r="A26" s="30" t="s">
        <v>27</v>
      </c>
      <c r="B26" s="40">
        <f>B27</f>
        <v>311263.59999999998</v>
      </c>
      <c r="C26" s="40">
        <f t="shared" ref="C26:G27" si="11">C27</f>
        <v>0</v>
      </c>
      <c r="D26" s="40">
        <f t="shared" si="11"/>
        <v>0</v>
      </c>
      <c r="E26" s="40">
        <f t="shared" si="11"/>
        <v>0</v>
      </c>
      <c r="F26" s="40">
        <f t="shared" si="11"/>
        <v>311263.59999999998</v>
      </c>
      <c r="G26" s="40">
        <f t="shared" si="11"/>
        <v>0</v>
      </c>
      <c r="H26" s="31"/>
      <c r="I26" s="32"/>
    </row>
    <row r="27" spans="1:11" ht="102.75" x14ac:dyDescent="0.4">
      <c r="A27" s="17" t="s">
        <v>25</v>
      </c>
      <c r="B27" s="40">
        <f>B28</f>
        <v>311263.59999999998</v>
      </c>
      <c r="C27" s="40">
        <f t="shared" si="11"/>
        <v>0</v>
      </c>
      <c r="D27" s="40">
        <f t="shared" si="11"/>
        <v>0</v>
      </c>
      <c r="E27" s="40">
        <f t="shared" si="11"/>
        <v>0</v>
      </c>
      <c r="F27" s="40">
        <f t="shared" si="11"/>
        <v>311263.59999999998</v>
      </c>
      <c r="G27" s="40">
        <f t="shared" si="11"/>
        <v>0</v>
      </c>
      <c r="H27" s="25"/>
      <c r="I27" s="26"/>
    </row>
    <row r="28" spans="1:11" ht="105" x14ac:dyDescent="0.4">
      <c r="A28" s="29" t="s">
        <v>26</v>
      </c>
      <c r="B28" s="41">
        <v>311263.59999999998</v>
      </c>
      <c r="C28" s="41">
        <v>0</v>
      </c>
      <c r="D28" s="41">
        <v>0</v>
      </c>
      <c r="E28" s="41">
        <f>D28-C28</f>
        <v>0</v>
      </c>
      <c r="F28" s="41">
        <f>B28-D28</f>
        <v>311263.59999999998</v>
      </c>
      <c r="G28" s="42">
        <f>D28/B28*100</f>
        <v>0</v>
      </c>
      <c r="H28" s="25"/>
      <c r="I28" s="26"/>
    </row>
    <row r="29" spans="1:11" x14ac:dyDescent="0.4">
      <c r="A29" s="23"/>
      <c r="B29" s="20">
        <f>B6+B11+B21+B16+B26</f>
        <v>226064970.54999998</v>
      </c>
      <c r="C29" s="20">
        <f t="shared" ref="C29" si="12">C6+C11+C21+C16+C26</f>
        <v>179262647.84999999</v>
      </c>
      <c r="D29" s="20">
        <f t="shared" ref="D29:F29" si="13">D6+D11+D21+D16+D26</f>
        <v>191587976.51000002</v>
      </c>
      <c r="E29" s="20">
        <f t="shared" si="13"/>
        <v>12325328.660000004</v>
      </c>
      <c r="F29" s="20">
        <f t="shared" si="13"/>
        <v>34476994.039999992</v>
      </c>
      <c r="G29" s="35">
        <f t="shared" si="1"/>
        <v>0.84749077242652904</v>
      </c>
      <c r="H29" s="54"/>
      <c r="I29" s="55"/>
    </row>
    <row r="30" spans="1:11" ht="4.5" customHeight="1" x14ac:dyDescent="0.4">
      <c r="A30" s="2"/>
      <c r="B30" s="2"/>
      <c r="C30" s="2"/>
      <c r="D30" s="2"/>
      <c r="E30" s="2"/>
      <c r="F30" s="2"/>
      <c r="G30" s="2"/>
      <c r="H30" s="2"/>
    </row>
    <row r="31" spans="1:11" ht="14.25" customHeight="1" x14ac:dyDescent="0.4">
      <c r="A31" s="2"/>
      <c r="B31" s="2"/>
      <c r="C31" s="2"/>
      <c r="D31" s="2"/>
      <c r="E31" s="2"/>
      <c r="F31" s="2"/>
      <c r="G31" s="2"/>
      <c r="H31" s="2"/>
    </row>
    <row r="32" spans="1:11" ht="96" customHeight="1" x14ac:dyDescent="0.4">
      <c r="A32" s="43" t="s">
        <v>21</v>
      </c>
      <c r="B32" s="43"/>
      <c r="C32" s="43"/>
      <c r="D32" s="43"/>
      <c r="F32" s="1" t="s">
        <v>22</v>
      </c>
      <c r="H32" s="2"/>
    </row>
    <row r="33" spans="1:8" x14ac:dyDescent="0.4">
      <c r="A33" s="5"/>
      <c r="B33" s="2"/>
      <c r="C33" s="2"/>
      <c r="D33" s="2"/>
      <c r="E33" s="2"/>
      <c r="F33" s="2"/>
      <c r="G33" s="2"/>
      <c r="H33" s="2"/>
    </row>
    <row r="34" spans="1:8" x14ac:dyDescent="0.4">
      <c r="C34" s="6"/>
    </row>
    <row r="35" spans="1:8" x14ac:dyDescent="0.4">
      <c r="F35" s="6"/>
    </row>
  </sheetData>
  <mergeCells count="30">
    <mergeCell ref="J8:K8"/>
    <mergeCell ref="J10:K10"/>
    <mergeCell ref="H19:I19"/>
    <mergeCell ref="H18:I18"/>
    <mergeCell ref="H29:I29"/>
    <mergeCell ref="H21:I21"/>
    <mergeCell ref="H20:I20"/>
    <mergeCell ref="H22:I22"/>
    <mergeCell ref="H23:I23"/>
    <mergeCell ref="H24:I24"/>
    <mergeCell ref="H25:I25"/>
    <mergeCell ref="H17:I17"/>
    <mergeCell ref="H9:I9"/>
    <mergeCell ref="H11:I11"/>
    <mergeCell ref="A32:D32"/>
    <mergeCell ref="A24:A25"/>
    <mergeCell ref="A18:A20"/>
    <mergeCell ref="A1:I1"/>
    <mergeCell ref="A2:I2"/>
    <mergeCell ref="H4:I4"/>
    <mergeCell ref="H5:I5"/>
    <mergeCell ref="H6:I6"/>
    <mergeCell ref="H12:I12"/>
    <mergeCell ref="H13:I13"/>
    <mergeCell ref="H14:I14"/>
    <mergeCell ref="H15:I15"/>
    <mergeCell ref="H16:I16"/>
    <mergeCell ref="H7:I7"/>
    <mergeCell ref="H8:I8"/>
    <mergeCell ref="H10:I10"/>
  </mergeCells>
  <pageMargins left="0.15748031496062992" right="0.15748031496062992" top="0.39370078740157483" bottom="0.15748031496062992" header="0.31496062992125984" footer="0.15748031496062992"/>
  <pageSetup paperSize="9" scale="4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2021-11-16T14:54:44Z</cp:lastPrinted>
  <dcterms:created xsi:type="dcterms:W3CDTF">2019-07-19T11:40:04Z</dcterms:created>
  <dcterms:modified xsi:type="dcterms:W3CDTF">2021-11-26T11:25:31Z</dcterms:modified>
</cp:coreProperties>
</file>